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4"/>
  </bookViews>
  <sheets>
    <sheet name="125" sheetId="1" r:id="rId1"/>
    <sheet name="250" sheetId="2" r:id="rId2"/>
    <sheet name="500" sheetId="3" r:id="rId3"/>
    <sheet name="650" sheetId="4" r:id="rId4"/>
    <sheet name="1000" sheetId="5" r:id="rId5"/>
    <sheet name="1500" sheetId="6" r:id="rId6"/>
    <sheet name="2000" sheetId="7" r:id="rId7"/>
    <sheet name="2500" sheetId="8" r:id="rId8"/>
    <sheet name="3000 DW" sheetId="9" r:id="rId9"/>
    <sheet name="3000 LP" sheetId="10" r:id="rId10"/>
    <sheet name="3000 LPPA" sheetId="11" r:id="rId11"/>
    <sheet name="3000 SP" sheetId="12" r:id="rId12"/>
    <sheet name="4000 DW" sheetId="13" r:id="rId13"/>
    <sheet name="4000 HP" sheetId="14" r:id="rId14"/>
    <sheet name="4000 LP" sheetId="15" r:id="rId15"/>
    <sheet name="5000 SPGA" sheetId="16" r:id="rId16"/>
    <sheet name="5200 G" sheetId="17" r:id="rId17"/>
    <sheet name="5200 W" sheetId="18" r:id="rId18"/>
    <sheet name="6000" sheetId="19" r:id="rId19"/>
    <sheet name="6700" sheetId="20" r:id="rId20"/>
    <sheet name="8000" sheetId="21" r:id="rId21"/>
    <sheet name="9978" sheetId="22" r:id="rId22"/>
    <sheet name="10000" sheetId="23" r:id="rId23"/>
    <sheet name="12000" sheetId="24" r:id="rId24"/>
  </sheets>
  <definedNames>
    <definedName name="_Fill">#REF!</definedName>
    <definedName name="_xlnm.Print_Area" localSheetId="4">'1000'!$B$4:$K$21</definedName>
    <definedName name="_xlnm.Print_Area" localSheetId="22">'10000'!$B$4:$K$21</definedName>
    <definedName name="_xlnm.Print_Area" localSheetId="23">'12000'!$B$4:$K$21</definedName>
    <definedName name="_xlnm.Print_Area" localSheetId="0">'125'!$B$4:$K$21</definedName>
    <definedName name="_xlnm.Print_Area" localSheetId="5">'1500'!$B$4:$K$21</definedName>
    <definedName name="_xlnm.Print_Area" localSheetId="6">'2000'!$B$4:$K$21</definedName>
    <definedName name="_xlnm.Print_Area" localSheetId="1">'250'!$B$4:$K$21</definedName>
    <definedName name="_xlnm.Print_Area" localSheetId="7">'2500'!$B$4:$K$21</definedName>
    <definedName name="_xlnm.Print_Area" localSheetId="8">'3000 DW'!$B$4:$K$21</definedName>
    <definedName name="_xlnm.Print_Area" localSheetId="9">'3000 LP'!$B$4:$K$21</definedName>
    <definedName name="_xlnm.Print_Area" localSheetId="10">'3000 LPPA'!$B$4:$K$21</definedName>
    <definedName name="_xlnm.Print_Area" localSheetId="11">'3000 SP'!$B$4:$K$21</definedName>
    <definedName name="_xlnm.Print_Area" localSheetId="12">'4000 DW'!$B$4:$K$21</definedName>
    <definedName name="_xlnm.Print_Area" localSheetId="13">'4000 HP'!$B$4:$K$21</definedName>
    <definedName name="_xlnm.Print_Area" localSheetId="14">'4000 LP'!$B$4:$K$21</definedName>
    <definedName name="_xlnm.Print_Area" localSheetId="2">'500'!$B$4:$K$21</definedName>
    <definedName name="_xlnm.Print_Area" localSheetId="15">'5000 SPGA'!$B$4:$K$21</definedName>
    <definedName name="_xlnm.Print_Area" localSheetId="16">'5200 G'!$B$4:$K$21</definedName>
    <definedName name="_xlnm.Print_Area" localSheetId="17">'5200 W'!$B$4:$K$21</definedName>
    <definedName name="_xlnm.Print_Area" localSheetId="18">'6000'!$B$4:$K$21</definedName>
    <definedName name="_xlnm.Print_Area" localSheetId="3">'650'!$B$4:$K$21</definedName>
    <definedName name="_xlnm.Print_Area" localSheetId="19">'6700'!$B$4:$K$21</definedName>
    <definedName name="_xlnm.Print_Area" localSheetId="20">'8000'!$B$4:$K$21</definedName>
    <definedName name="_xlnm.Print_Area" localSheetId="21">'9978'!$B$4:$K$21</definedName>
  </definedNames>
  <calcPr fullCalcOnLoad="1"/>
</workbook>
</file>

<file path=xl/sharedStrings.xml><?xml version="1.0" encoding="utf-8"?>
<sst xmlns="http://schemas.openxmlformats.org/spreadsheetml/2006/main" count="600" uniqueCount="47">
  <si>
    <t>Fuel Height</t>
  </si>
  <si>
    <t>Inches</t>
  </si>
  <si>
    <t>Feet</t>
  </si>
  <si>
    <t>Gallons</t>
  </si>
  <si>
    <t>ERROR</t>
  </si>
  <si>
    <t>4109 E. Zeering Road</t>
  </si>
  <si>
    <t>Denair, CA 95316</t>
  </si>
  <si>
    <t>800-222-7099 or 209-632-7571</t>
  </si>
  <si>
    <t>info@convault.com</t>
  </si>
  <si>
    <t>http://www.convault.com</t>
  </si>
  <si>
    <t>Length</t>
  </si>
  <si>
    <t>Width</t>
  </si>
  <si>
    <t>Height</t>
  </si>
  <si>
    <t>External</t>
  </si>
  <si>
    <t>Internal</t>
  </si>
  <si>
    <t xml:space="preserve">Gallons/Inch = </t>
  </si>
  <si>
    <t>Measured at Date/Time</t>
  </si>
  <si>
    <t xml:space="preserve">  12,000 Gallon</t>
  </si>
  <si>
    <t xml:space="preserve">  10,000 Gallon</t>
  </si>
  <si>
    <t xml:space="preserve">  9978 Gallon ConVault</t>
  </si>
  <si>
    <t xml:space="preserve">  8000 Gallon ConVault</t>
  </si>
  <si>
    <t xml:space="preserve">  6700 Gallon Low Profile</t>
  </si>
  <si>
    <t xml:space="preserve">  6000 Gallon High Profile</t>
  </si>
  <si>
    <t xml:space="preserve">  5200 Gallon Wide Body</t>
  </si>
  <si>
    <t>5200 Gallon General Profile</t>
  </si>
  <si>
    <t>5000 Gallon SPGA</t>
  </si>
  <si>
    <t>4000 Gallon High Profile</t>
  </si>
  <si>
    <t>4000 Gallon Low Profile</t>
  </si>
  <si>
    <t>4000 Gallon DW</t>
  </si>
  <si>
    <t>3000 Gallon SP</t>
  </si>
  <si>
    <t>3000 Gallon LPPA</t>
  </si>
  <si>
    <t>3000 Gallon LP</t>
  </si>
  <si>
    <t>3000 Gallon DW</t>
  </si>
  <si>
    <t>2500 Gallon</t>
  </si>
  <si>
    <t>2000 Gallon</t>
  </si>
  <si>
    <t>1500 Gallon</t>
  </si>
  <si>
    <t>1000 Gallon</t>
  </si>
  <si>
    <t>650 Gallon</t>
  </si>
  <si>
    <t>500 Gallon</t>
  </si>
  <si>
    <t>250 Gallon</t>
  </si>
  <si>
    <t>125 Gallon Cube</t>
  </si>
  <si>
    <t>Tank Designation</t>
  </si>
  <si>
    <t>Date</t>
  </si>
  <si>
    <r>
      <t xml:space="preserve">1. Enter </t>
    </r>
    <r>
      <rPr>
        <b/>
        <sz val="10"/>
        <color indexed="12"/>
        <rFont val="MS Sans Serif"/>
        <family val="2"/>
      </rPr>
      <t>Height of fuel</t>
    </r>
    <r>
      <rPr>
        <sz val="10"/>
        <rFont val="MS Sans Serif"/>
        <family val="0"/>
      </rPr>
      <t xml:space="preserve"> in appropriate boxes. You may enter inches, or feet and inches. Also you may enter fractions, or decimal for partial inches.</t>
    </r>
  </si>
  <si>
    <r>
      <t xml:space="preserve">2. If you want a printout for your records, enter </t>
    </r>
    <r>
      <rPr>
        <b/>
        <sz val="10"/>
        <color indexed="12"/>
        <rFont val="MS Sans Serif"/>
        <family val="2"/>
      </rPr>
      <t>Tank Designation</t>
    </r>
    <r>
      <rPr>
        <sz val="10"/>
        <rFont val="MS Sans Serif"/>
        <family val="0"/>
      </rPr>
      <t xml:space="preserve"> and </t>
    </r>
    <r>
      <rPr>
        <b/>
        <sz val="10"/>
        <color indexed="12"/>
        <rFont val="MS Sans Serif"/>
        <family val="2"/>
      </rPr>
      <t xml:space="preserve">Date </t>
    </r>
    <r>
      <rPr>
        <sz val="10"/>
        <color indexed="12"/>
        <rFont val="MS Sans Serif"/>
        <family val="2"/>
      </rPr>
      <t>(or Date and Time)</t>
    </r>
    <r>
      <rPr>
        <sz val="10"/>
        <rFont val="MS Sans Serif"/>
        <family val="0"/>
      </rPr>
      <t>.</t>
    </r>
  </si>
  <si>
    <r>
      <t>Instructions:</t>
    </r>
    <r>
      <rPr>
        <sz val="10"/>
        <rFont val="MS Sans Serif"/>
        <family val="0"/>
      </rPr>
      <t xml:space="preserve"> Items in </t>
    </r>
    <r>
      <rPr>
        <b/>
        <sz val="10"/>
        <color indexed="12"/>
        <rFont val="MS Sans Serif"/>
        <family val="2"/>
      </rPr>
      <t>Blue</t>
    </r>
    <r>
      <rPr>
        <sz val="10"/>
        <rFont val="MS Sans Serif"/>
        <family val="0"/>
      </rPr>
      <t xml:space="preserve"> can be changed</t>
    </r>
  </si>
  <si>
    <t>When using these charts please take into consideration that fuel volume will change approximately .5% for every 10 degrees F change in fuel temperature.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</si>
</sst>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h:mm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&quot;$&quot;#,##0.0_);\(&quot;$&quot;#,##0.0\)"/>
    <numFmt numFmtId="172" formatCode="&quot;$&quot;#,##0.000_);\(&quot;$&quot;#,##0.000\)"/>
    <numFmt numFmtId="173" formatCode="&quot;$&quot;#,##0.0000_);\(&quot;$&quot;#,##0.0000\)"/>
    <numFmt numFmtId="174" formatCode="&quot;$&quot;#,##0.00000_);\(&quot;$&quot;#,##0.00000\)"/>
    <numFmt numFmtId="175" formatCode="&quot;$&quot;#,##0.000000_);\(&quot;$&quot;#,##0.000000\)"/>
    <numFmt numFmtId="176" formatCode="&quot;$&quot;#,##0.0000000_);\(&quot;$&quot;#,##0.0000000\)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E+00"/>
    <numFmt numFmtId="190" formatCode="0.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0"/>
    <numFmt numFmtId="197" formatCode="000"/>
    <numFmt numFmtId="198" formatCode="0000"/>
    <numFmt numFmtId="199" formatCode="00000"/>
    <numFmt numFmtId="200" formatCode="000000"/>
    <numFmt numFmtId="201" formatCode="0000000"/>
    <numFmt numFmtId="202" formatCode="0000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&quot;$&quot;#,##0.00000_);[Red]\(&quot;$&quot;#,##0.00000\)"/>
    <numFmt numFmtId="207" formatCode="&quot;$&quot;#,##0.000000_);[Red]\(&quot;$&quot;#,##0.000000\)"/>
    <numFmt numFmtId="208" formatCode="&quot;$&quot;#,##0.0000000_);[Red]\(&quot;$&quot;#,##0.0000000\)"/>
    <numFmt numFmtId="209" formatCode="#,##0.0_);[Red]\(#,##0.0\)"/>
    <numFmt numFmtId="210" formatCode="#,##0.000_);[Red]\(#,##0.000\)"/>
    <numFmt numFmtId="211" formatCode="#,##0.0000_);[Red]\(#,##0.0000\)"/>
    <numFmt numFmtId="212" formatCode="#,##0.00000_);[Red]\(#,##0.00000\)"/>
    <numFmt numFmtId="213" formatCode="#,##0.000000_);[Red]\(#,##0.000000\)"/>
    <numFmt numFmtId="214" formatCode="#,##0.0000000_);[Red]\(#,##0.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8"/>
      <name val="MS Sans Serif"/>
      <family val="0"/>
    </font>
    <font>
      <sz val="12"/>
      <name val="MS Sans Serif"/>
      <family val="0"/>
    </font>
    <font>
      <sz val="14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name val="Arial Black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0"/>
      <color indexed="22"/>
      <name val="MS Sans Serif"/>
      <family val="0"/>
    </font>
    <font>
      <sz val="10"/>
      <color indexed="22"/>
      <name val="Arial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2" xfId="0" applyFont="1" applyFill="1" applyBorder="1" applyAlignment="1" applyProtection="1">
      <alignment horizontal="center"/>
      <protection/>
    </xf>
    <xf numFmtId="0" fontId="12" fillId="0" borderId="0" xfId="2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165" fontId="15" fillId="0" borderId="6" xfId="0" applyNumberFormat="1" applyFont="1" applyFill="1" applyBorder="1" applyAlignment="1" applyProtection="1">
      <alignment horizontal="center"/>
      <protection/>
    </xf>
    <xf numFmtId="0" fontId="16" fillId="0" borderId="7" xfId="0" applyFont="1" applyFill="1" applyBorder="1" applyAlignment="1" applyProtection="1">
      <alignment horizontal="center"/>
      <protection locked="0"/>
    </xf>
    <xf numFmtId="12" fontId="16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22" fontId="1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18" fillId="0" borderId="0" xfId="0" applyFont="1" applyFill="1" applyBorder="1" applyAlignment="1">
      <alignment horizontal="center"/>
    </xf>
    <xf numFmtId="4" fontId="15" fillId="0" borderId="0" xfId="0" applyFont="1" applyFill="1" applyBorder="1" applyAlignment="1">
      <alignment horizontal="center"/>
    </xf>
    <xf numFmtId="4" fontId="18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65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Alignment="1" applyProtection="1">
      <alignment/>
      <protection/>
    </xf>
    <xf numFmtId="0" fontId="18" fillId="2" borderId="0" xfId="0" applyFont="1" applyFill="1" applyBorder="1" applyAlignment="1">
      <alignment/>
    </xf>
    <xf numFmtId="3" fontId="18" fillId="2" borderId="0" xfId="0" applyFont="1" applyFill="1" applyBorder="1" applyAlignment="1">
      <alignment/>
    </xf>
    <xf numFmtId="3" fontId="1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3" fontId="18" fillId="2" borderId="0" xfId="0" applyFont="1" applyFill="1" applyBorder="1" applyAlignment="1">
      <alignment horizontal="center"/>
    </xf>
    <xf numFmtId="3" fontId="18" fillId="2" borderId="0" xfId="0" applyFont="1" applyFill="1" applyBorder="1" applyAlignment="1">
      <alignment horizontal="right"/>
    </xf>
    <xf numFmtId="1" fontId="18" fillId="2" borderId="0" xfId="0" applyNumberFormat="1" applyFont="1" applyFill="1" applyBorder="1" applyAlignment="1">
      <alignment horizontal="center"/>
    </xf>
    <xf numFmtId="2" fontId="18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 applyProtection="1">
      <alignment/>
      <protection/>
    </xf>
    <xf numFmtId="0" fontId="18" fillId="2" borderId="0" xfId="0" applyFont="1" applyFill="1" applyBorder="1" applyAlignment="1">
      <alignment/>
    </xf>
    <xf numFmtId="3" fontId="15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14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 horizontal="left" wrapText="1"/>
      <protection/>
    </xf>
    <xf numFmtId="0" fontId="0" fillId="3" borderId="16" xfId="0" applyFont="1" applyFill="1" applyBorder="1" applyAlignment="1" applyProtection="1">
      <alignment/>
      <protection/>
    </xf>
    <xf numFmtId="0" fontId="7" fillId="3" borderId="17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right"/>
      <protection/>
    </xf>
    <xf numFmtId="2" fontId="11" fillId="0" borderId="18" xfId="0" applyNumberFormat="1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1" fontId="19" fillId="2" borderId="0" xfId="0" applyNumberFormat="1" applyFont="1" applyFill="1" applyAlignment="1" applyProtection="1">
      <alignment/>
      <protection/>
    </xf>
    <xf numFmtId="2" fontId="19" fillId="2" borderId="0" xfId="0" applyNumberFormat="1" applyFont="1" applyFill="1" applyAlignment="1" applyProtection="1">
      <alignment/>
      <protection/>
    </xf>
    <xf numFmtId="3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 horizontal="left" wrapText="1"/>
      <protection/>
    </xf>
    <xf numFmtId="0" fontId="0" fillId="3" borderId="16" xfId="0" applyFont="1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Fill="1" applyBorder="1" applyAlignment="1" applyProtection="1">
      <alignment horizontal="center"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3" fontId="8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vertical="center" wrapText="1"/>
      <protection/>
    </xf>
    <xf numFmtId="0" fontId="11" fillId="0" borderId="18" xfId="0" applyFont="1" applyFill="1" applyBorder="1" applyAlignment="1" applyProtection="1">
      <alignment vertical="center" wrapText="1"/>
      <protection/>
    </xf>
    <xf numFmtId="0" fontId="12" fillId="0" borderId="0" xfId="20" applyFont="1" applyFill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75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5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37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34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3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61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62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64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65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66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74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36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67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6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6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70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71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72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73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8</xdr:row>
      <xdr:rowOff>180975</xdr:rowOff>
    </xdr:from>
    <xdr:to>
      <xdr:col>4</xdr:col>
      <xdr:colOff>676275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05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11</xdr:col>
      <xdr:colOff>9525</xdr:colOff>
      <xdr:row>21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609600" y="819150"/>
          <a:ext cx="6772275" cy="43910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</xdr:colOff>
      <xdr:row>5</xdr:row>
      <xdr:rowOff>0</xdr:rowOff>
    </xdr:from>
    <xdr:to>
      <xdr:col>10</xdr:col>
      <xdr:colOff>9525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00100" y="1524000"/>
          <a:ext cx="64008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125 Gallon Cube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30</v>
      </c>
      <c r="N9" s="71" t="s">
        <v>1</v>
      </c>
      <c r="O9" s="71"/>
      <c r="P9" s="74" t="s">
        <v>40</v>
      </c>
      <c r="Q9" s="75">
        <v>49.5</v>
      </c>
      <c r="R9" s="75">
        <v>49.5</v>
      </c>
      <c r="S9" s="75">
        <v>47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4.406083696659684</v>
      </c>
      <c r="Q10" s="75">
        <v>36</v>
      </c>
      <c r="R10" s="75">
        <v>36</v>
      </c>
      <c r="S10" s="75">
        <v>30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30</v>
      </c>
      <c r="I11" s="17">
        <f>IF(M10=1,+M9*H17,N10)</f>
        <v>132.18251089979054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49.5</v>
      </c>
      <c r="H14" s="11">
        <f t="shared" si="0"/>
        <v>49.5</v>
      </c>
      <c r="I14" s="11">
        <f t="shared" si="0"/>
        <v>47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36</v>
      </c>
      <c r="H15" s="11">
        <f t="shared" si="0"/>
        <v>36</v>
      </c>
      <c r="I15" s="11">
        <f t="shared" si="0"/>
        <v>30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4.406083696659684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3000 Gallon LP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68.5</v>
      </c>
      <c r="N9" s="71" t="s">
        <v>1</v>
      </c>
      <c r="O9" s="71"/>
      <c r="P9" s="74" t="s">
        <v>31</v>
      </c>
      <c r="Q9" s="75">
        <v>135</v>
      </c>
      <c r="R9" s="75">
        <v>96</v>
      </c>
      <c r="S9" s="75">
        <v>87.5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43.811283637152776</v>
      </c>
      <c r="Q10" s="75">
        <v>122.125</v>
      </c>
      <c r="R10" s="75">
        <v>82.875</v>
      </c>
      <c r="S10" s="75">
        <v>68.5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68.5</v>
      </c>
      <c r="I11" s="17">
        <f>IF(M10=1,+M9*H17,N10)</f>
        <v>3001.072929144965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135</v>
      </c>
      <c r="H14" s="11">
        <f t="shared" si="0"/>
        <v>96</v>
      </c>
      <c r="I14" s="11">
        <f t="shared" si="0"/>
        <v>87.5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122.125</v>
      </c>
      <c r="H15" s="11">
        <f t="shared" si="0"/>
        <v>82.875</v>
      </c>
      <c r="I15" s="11">
        <f t="shared" si="0"/>
        <v>68.5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43.811283637152776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3000 Gallon LPPA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68.5</v>
      </c>
      <c r="N9" s="71" t="s">
        <v>1</v>
      </c>
      <c r="O9" s="71"/>
      <c r="P9" s="74" t="s">
        <v>30</v>
      </c>
      <c r="Q9" s="75">
        <v>135</v>
      </c>
      <c r="R9" s="75">
        <v>96</v>
      </c>
      <c r="S9" s="75">
        <v>87.5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44.27384620949074</v>
      </c>
      <c r="Q10" s="75">
        <v>122.125</v>
      </c>
      <c r="R10" s="75">
        <v>83.75</v>
      </c>
      <c r="S10" s="75">
        <v>68.5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68.5</v>
      </c>
      <c r="I11" s="17">
        <f>IF(M10=1,+M9*H17,N10)</f>
        <v>3032.758465350116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135</v>
      </c>
      <c r="H14" s="11">
        <f t="shared" si="0"/>
        <v>96</v>
      </c>
      <c r="I14" s="11">
        <f t="shared" si="0"/>
        <v>87.5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122.125</v>
      </c>
      <c r="H15" s="11">
        <f t="shared" si="0"/>
        <v>83.75</v>
      </c>
      <c r="I15" s="11">
        <f t="shared" si="0"/>
        <v>68.5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44.27384620949074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3000 Gallon SP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44</v>
      </c>
      <c r="N9" s="71" t="s">
        <v>1</v>
      </c>
      <c r="O9" s="71"/>
      <c r="P9" s="74" t="s">
        <v>29</v>
      </c>
      <c r="Q9" s="75">
        <v>211</v>
      </c>
      <c r="R9" s="75">
        <v>96</v>
      </c>
      <c r="S9" s="75">
        <v>62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70.22807725694445</v>
      </c>
      <c r="Q10" s="75">
        <v>197.25</v>
      </c>
      <c r="R10" s="75">
        <v>82.25</v>
      </c>
      <c r="S10" s="75">
        <v>44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44</v>
      </c>
      <c r="I11" s="17">
        <f>IF(M10=1,+M9*H17,N10)</f>
        <v>3090.0353993055555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211</v>
      </c>
      <c r="H14" s="11">
        <f t="shared" si="0"/>
        <v>96</v>
      </c>
      <c r="I14" s="11">
        <f t="shared" si="0"/>
        <v>62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197.25</v>
      </c>
      <c r="H15" s="11">
        <f t="shared" si="0"/>
        <v>82.25</v>
      </c>
      <c r="I15" s="11">
        <f t="shared" si="0"/>
        <v>44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70.22807725694445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4000 Gallon DW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28</v>
      </c>
      <c r="Q9" s="75">
        <v>146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47.085745081018516</v>
      </c>
      <c r="Q10" s="75">
        <v>132.25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4049.3740769675924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146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132.25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47.085745081018516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4000 Gallon High Profile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26</v>
      </c>
      <c r="Q9" s="75">
        <v>150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48.42087962962963</v>
      </c>
      <c r="Q10" s="75">
        <v>136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4164.195648148148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150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136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48.42087962962963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4000 Gallon Low Profile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58</v>
      </c>
      <c r="N9" s="71" t="s">
        <v>1</v>
      </c>
      <c r="O9" s="71"/>
      <c r="P9" s="74" t="s">
        <v>27</v>
      </c>
      <c r="Q9" s="75">
        <v>211</v>
      </c>
      <c r="R9" s="75">
        <v>96</v>
      </c>
      <c r="S9" s="75">
        <v>77.25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70.22807725694443</v>
      </c>
      <c r="Q10" s="75">
        <v>197.25</v>
      </c>
      <c r="R10" s="75">
        <v>82.25</v>
      </c>
      <c r="S10" s="75">
        <v>58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58</v>
      </c>
      <c r="I11" s="17">
        <f>IF(M10=1,+M9*H17,N10)</f>
        <v>4073.228480902777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211</v>
      </c>
      <c r="H14" s="11">
        <f t="shared" si="0"/>
        <v>96</v>
      </c>
      <c r="I14" s="11">
        <f t="shared" si="0"/>
        <v>77.25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197.25</v>
      </c>
      <c r="H15" s="11">
        <f t="shared" si="0"/>
        <v>82.25</v>
      </c>
      <c r="I15" s="11">
        <f t="shared" si="0"/>
        <v>58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70.22807725694443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5000 Gallon SPGA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71.5</v>
      </c>
      <c r="N9" s="71" t="s">
        <v>1</v>
      </c>
      <c r="O9" s="71"/>
      <c r="P9" s="74" t="s">
        <v>25</v>
      </c>
      <c r="Q9" s="75">
        <v>211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70.22807725694445</v>
      </c>
      <c r="Q10" s="75">
        <v>197.25</v>
      </c>
      <c r="R10" s="75">
        <v>82.25</v>
      </c>
      <c r="S10" s="75">
        <v>71.5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71.5</v>
      </c>
      <c r="I11" s="17">
        <f>IF(M10=1,+M9*H17,N10)</f>
        <v>5021.307523871528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211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197.25</v>
      </c>
      <c r="H15" s="11">
        <f t="shared" si="0"/>
        <v>82.25</v>
      </c>
      <c r="I15" s="11">
        <f t="shared" si="0"/>
        <v>71.5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70.22807725694445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5200 Gallon General Profile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24</v>
      </c>
      <c r="Q9" s="75">
        <v>186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1">
        <v>61.3271802662037</v>
      </c>
      <c r="Q10" s="75">
        <v>172.25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5274.137502893518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186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172.25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61.3271802662037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  5200 Gallon Wide Body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65</v>
      </c>
      <c r="N9" s="71" t="s">
        <v>1</v>
      </c>
      <c r="O9" s="71"/>
      <c r="P9" s="74" t="s">
        <v>23</v>
      </c>
      <c r="Q9" s="75">
        <v>158</v>
      </c>
      <c r="R9" s="75">
        <v>143</v>
      </c>
      <c r="S9" s="75">
        <v>83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6">
        <v>81.80708912037036</v>
      </c>
      <c r="Q10" s="75">
        <v>145.375</v>
      </c>
      <c r="R10" s="75">
        <v>130</v>
      </c>
      <c r="S10" s="75">
        <v>65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65</v>
      </c>
      <c r="I11" s="17">
        <f>IF(M10=1,+M9*H17,N10)</f>
        <v>5317.460792824074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158</v>
      </c>
      <c r="H14" s="11">
        <f t="shared" si="0"/>
        <v>143</v>
      </c>
      <c r="I14" s="11">
        <f t="shared" si="0"/>
        <v>83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145.375</v>
      </c>
      <c r="H15" s="11">
        <f t="shared" si="0"/>
        <v>130</v>
      </c>
      <c r="I15" s="11">
        <f t="shared" si="0"/>
        <v>65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81.80708912037036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  6000 Gallon High Profile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22</v>
      </c>
      <c r="Q9" s="75">
        <v>211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6">
        <v>70.22807725694443</v>
      </c>
      <c r="Q10" s="75">
        <v>197.25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6039.614644097221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211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197.25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70.22807725694443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250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23</v>
      </c>
      <c r="N9" s="71" t="s">
        <v>1</v>
      </c>
      <c r="O9" s="71"/>
      <c r="P9" s="74" t="s">
        <v>39</v>
      </c>
      <c r="Q9" s="75">
        <v>92</v>
      </c>
      <c r="R9" s="75">
        <v>45.5</v>
      </c>
      <c r="S9" s="75">
        <v>39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11.463489583333331</v>
      </c>
      <c r="Q10" s="75">
        <v>80.25</v>
      </c>
      <c r="R10" s="75">
        <v>33</v>
      </c>
      <c r="S10" s="75">
        <v>23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23</v>
      </c>
      <c r="I11" s="17">
        <f>IF(M10=1,+M9*H17,N10)</f>
        <v>263.66026041666663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92</v>
      </c>
      <c r="H14" s="11">
        <f t="shared" si="0"/>
        <v>45.5</v>
      </c>
      <c r="I14" s="11">
        <f t="shared" si="0"/>
        <v>39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80.25</v>
      </c>
      <c r="H15" s="11">
        <f t="shared" si="0"/>
        <v>33</v>
      </c>
      <c r="I15" s="11">
        <f t="shared" si="0"/>
        <v>23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11.463489583333331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  6700 Gallon Low Profile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58</v>
      </c>
      <c r="N9" s="71" t="s">
        <v>1</v>
      </c>
      <c r="O9" s="71"/>
      <c r="P9" s="74" t="s">
        <v>21</v>
      </c>
      <c r="Q9" s="75">
        <v>343</v>
      </c>
      <c r="R9" s="75">
        <v>96</v>
      </c>
      <c r="S9" s="75">
        <v>77.25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6">
        <v>117.22481336805555</v>
      </c>
      <c r="Q10" s="75">
        <v>329.25</v>
      </c>
      <c r="R10" s="75">
        <v>82.25</v>
      </c>
      <c r="S10" s="75">
        <v>58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58</v>
      </c>
      <c r="I11" s="17">
        <f>IF(M10=1,+M9*H17,N10)</f>
        <v>6799.039175347222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343</v>
      </c>
      <c r="H14" s="11">
        <f t="shared" si="0"/>
        <v>96</v>
      </c>
      <c r="I14" s="11">
        <f t="shared" si="0"/>
        <v>77.25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329.25</v>
      </c>
      <c r="H15" s="11">
        <f t="shared" si="0"/>
        <v>82.25</v>
      </c>
      <c r="I15" s="11">
        <f t="shared" si="0"/>
        <v>58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117.22481336805555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  8000 Gallon ConVault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20</v>
      </c>
      <c r="Q9" s="75">
        <v>277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6">
        <v>93.72644531249999</v>
      </c>
      <c r="Q10" s="75">
        <v>263.25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8060.474296874999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277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263.25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93.72644531249999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  9978 Gallon ConVault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19</v>
      </c>
      <c r="Q9" s="75">
        <v>343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6">
        <v>116.02319227430556</v>
      </c>
      <c r="Q10" s="75">
        <v>325.875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9977.994535590278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343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325.875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116.02319227430556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  10,000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86</v>
      </c>
      <c r="N9" s="71" t="s">
        <v>1</v>
      </c>
      <c r="O9" s="71"/>
      <c r="P9" s="74" t="s">
        <v>18</v>
      </c>
      <c r="Q9" s="75">
        <v>343</v>
      </c>
      <c r="R9" s="75">
        <v>96</v>
      </c>
      <c r="S9" s="75">
        <v>105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76">
        <v>117.22481336805555</v>
      </c>
      <c r="Q10" s="75">
        <v>329.25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86</v>
      </c>
      <c r="I11" s="17">
        <f>IF(M10=1,+M9*H17,N10)</f>
        <v>10081.333949652777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343</v>
      </c>
      <c r="H14" s="11">
        <f t="shared" si="0"/>
        <v>96</v>
      </c>
      <c r="I14" s="11">
        <f t="shared" si="0"/>
        <v>105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329.25</v>
      </c>
      <c r="H15" s="11">
        <f t="shared" si="0"/>
        <v>82.25</v>
      </c>
      <c r="I15" s="11">
        <f t="shared" si="0"/>
        <v>86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117.22481336805555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6" customWidth="1"/>
    <col min="2" max="2" width="2.7109375" style="6" customWidth="1"/>
    <col min="3" max="3" width="1.421875" style="6" customWidth="1"/>
    <col min="4" max="4" width="13.8515625" style="6" customWidth="1"/>
    <col min="5" max="5" width="19.28125" style="6" customWidth="1"/>
    <col min="6" max="6" width="7.8515625" style="6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6" customWidth="1"/>
    <col min="12" max="12" width="29.421875" style="6" customWidth="1"/>
    <col min="13" max="13" width="3.00390625" style="6" bestFit="1" customWidth="1"/>
    <col min="14" max="14" width="8.00390625" style="6" bestFit="1" customWidth="1"/>
    <col min="15" max="15" width="2.00390625" style="6" customWidth="1"/>
    <col min="16" max="16" width="19.00390625" style="6" customWidth="1"/>
    <col min="17" max="18" width="5.00390625" style="6" bestFit="1" customWidth="1"/>
    <col min="19" max="19" width="9.57421875" style="6" bestFit="1" customWidth="1"/>
    <col min="20" max="16384" width="9.140625" style="6" customWidth="1"/>
  </cols>
  <sheetData>
    <row r="1" spans="1:19" ht="15.75">
      <c r="A1" s="32"/>
      <c r="B1" s="32"/>
      <c r="C1" s="58"/>
      <c r="D1" s="101" t="s">
        <v>45</v>
      </c>
      <c r="E1" s="59"/>
      <c r="F1" s="59"/>
      <c r="G1" s="60"/>
      <c r="H1" s="60"/>
      <c r="I1" s="60"/>
      <c r="J1" s="61"/>
      <c r="K1" s="32"/>
      <c r="L1" s="32"/>
      <c r="M1" s="32"/>
      <c r="N1" s="32"/>
      <c r="O1" s="32"/>
      <c r="P1" s="32"/>
      <c r="Q1" s="32"/>
      <c r="R1" s="32"/>
      <c r="S1" s="32"/>
    </row>
    <row r="2" spans="1:19" ht="28.5" customHeight="1">
      <c r="A2" s="32"/>
      <c r="B2" s="32"/>
      <c r="C2" s="62"/>
      <c r="D2" s="88" t="s">
        <v>43</v>
      </c>
      <c r="E2" s="88"/>
      <c r="F2" s="88"/>
      <c r="G2" s="88"/>
      <c r="H2" s="88"/>
      <c r="I2" s="88"/>
      <c r="J2" s="63"/>
      <c r="K2" s="32"/>
      <c r="L2" s="32"/>
      <c r="M2" s="32"/>
      <c r="N2" s="32"/>
      <c r="O2" s="32"/>
      <c r="P2" s="32"/>
      <c r="Q2" s="32"/>
      <c r="R2" s="32"/>
      <c r="S2" s="32"/>
    </row>
    <row r="3" spans="1:19" ht="15.75">
      <c r="A3" s="32"/>
      <c r="B3" s="32"/>
      <c r="C3" s="64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2"/>
      <c r="B4" s="32"/>
      <c r="C4" s="32"/>
      <c r="D4" s="32"/>
      <c r="E4" s="32"/>
      <c r="F4" s="32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2"/>
      <c r="C5" s="94" t="s">
        <v>41</v>
      </c>
      <c r="D5" s="94"/>
      <c r="E5" s="94"/>
      <c r="F5" s="94"/>
      <c r="G5" s="94"/>
      <c r="H5" s="94"/>
      <c r="I5" s="94"/>
      <c r="J5" s="94"/>
      <c r="K5" s="5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2"/>
      <c r="D6" s="31"/>
      <c r="E6" s="31"/>
      <c r="F6" s="31"/>
      <c r="G6" s="31"/>
      <c r="H6" s="31"/>
      <c r="I6" s="31"/>
      <c r="J6" s="31"/>
      <c r="K6" s="5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2"/>
      <c r="K7" s="5"/>
      <c r="L7" s="34"/>
      <c r="M7" s="34"/>
      <c r="N7" s="34"/>
      <c r="O7" s="34"/>
      <c r="P7" s="32"/>
      <c r="Q7" s="32"/>
      <c r="R7" s="32"/>
      <c r="S7" s="32"/>
    </row>
    <row r="8" spans="1:19" ht="32.25" customHeight="1" thickBot="1">
      <c r="A8" s="32"/>
      <c r="D8" s="20" t="s">
        <v>16</v>
      </c>
      <c r="E8" s="22" t="s">
        <v>42</v>
      </c>
      <c r="G8" s="89" t="str">
        <f>+P9</f>
        <v>  12,000 Gallon</v>
      </c>
      <c r="H8" s="90"/>
      <c r="I8" s="91"/>
      <c r="J8" s="38"/>
      <c r="K8" s="5"/>
      <c r="L8" s="34"/>
      <c r="M8" s="44"/>
      <c r="N8" s="34"/>
      <c r="O8" s="34"/>
      <c r="P8" s="32"/>
      <c r="Q8" s="32"/>
      <c r="R8" s="32"/>
      <c r="S8" s="32"/>
    </row>
    <row r="9" spans="1:19" ht="15">
      <c r="A9" s="32"/>
      <c r="G9" s="92" t="s">
        <v>0</v>
      </c>
      <c r="H9" s="93"/>
      <c r="I9" s="14"/>
      <c r="J9" s="1"/>
      <c r="K9" s="5"/>
      <c r="L9" s="34"/>
      <c r="M9" s="71">
        <f>+(G11*12)+H11</f>
        <v>86</v>
      </c>
      <c r="N9" s="71" t="s">
        <v>1</v>
      </c>
      <c r="O9" s="71"/>
      <c r="P9" s="74" t="s">
        <v>17</v>
      </c>
      <c r="Q9" s="75">
        <v>409</v>
      </c>
      <c r="R9" s="75">
        <v>96</v>
      </c>
      <c r="S9" s="75">
        <v>105</v>
      </c>
    </row>
    <row r="10" spans="1:23" ht="18">
      <c r="A10" s="32"/>
      <c r="G10" s="15" t="s">
        <v>2</v>
      </c>
      <c r="H10" s="3" t="s">
        <v>1</v>
      </c>
      <c r="I10" s="16" t="s">
        <v>3</v>
      </c>
      <c r="J10" s="1"/>
      <c r="L10" s="32"/>
      <c r="M10" s="72">
        <f>IF(M9&gt;I15,0,1)</f>
        <v>1</v>
      </c>
      <c r="N10" s="73" t="s">
        <v>4</v>
      </c>
      <c r="O10" s="71"/>
      <c r="P10" s="76">
        <v>140.73295454545453</v>
      </c>
      <c r="Q10" s="75">
        <v>395.25</v>
      </c>
      <c r="R10" s="75">
        <v>82.25</v>
      </c>
      <c r="S10" s="75">
        <v>86</v>
      </c>
      <c r="T10" s="24"/>
      <c r="U10" s="24"/>
      <c r="V10" s="24"/>
      <c r="W10" s="24"/>
    </row>
    <row r="11" spans="1:23" ht="18.75" thickBot="1">
      <c r="A11" s="32"/>
      <c r="G11" s="18">
        <v>0</v>
      </c>
      <c r="H11" s="19">
        <v>86</v>
      </c>
      <c r="I11" s="17">
        <f>IF(M10=1,+M9*H17,N10)</f>
        <v>12103.03409090909</v>
      </c>
      <c r="J11" s="39"/>
      <c r="K11" s="5"/>
      <c r="L11" s="34"/>
      <c r="M11" s="32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2"/>
      <c r="C12" s="95" t="s">
        <v>5</v>
      </c>
      <c r="D12" s="95"/>
      <c r="E12" s="95"/>
      <c r="F12" s="4"/>
      <c r="G12" s="8"/>
      <c r="H12" s="8"/>
      <c r="I12" s="8"/>
      <c r="J12" s="8"/>
      <c r="K12" s="21"/>
      <c r="L12" s="36"/>
      <c r="M12" s="36"/>
      <c r="N12" s="36"/>
      <c r="O12" s="36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2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40"/>
      <c r="K13" s="21"/>
      <c r="L13" s="36"/>
      <c r="M13" s="36"/>
      <c r="N13" s="36"/>
      <c r="O13" s="36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2"/>
      <c r="C14" s="95" t="s">
        <v>7</v>
      </c>
      <c r="D14" s="95"/>
      <c r="E14" s="95"/>
      <c r="F14" s="11" t="s">
        <v>13</v>
      </c>
      <c r="G14" s="11">
        <f aca="true" t="shared" si="0" ref="G14:I15">+Q9</f>
        <v>409</v>
      </c>
      <c r="H14" s="11">
        <f t="shared" si="0"/>
        <v>96</v>
      </c>
      <c r="I14" s="11">
        <f t="shared" si="0"/>
        <v>105</v>
      </c>
      <c r="J14" s="40"/>
      <c r="K14" s="21"/>
      <c r="L14" s="36"/>
      <c r="M14" s="36"/>
      <c r="N14" s="36"/>
      <c r="O14" s="36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2"/>
      <c r="C15" s="100" t="s">
        <v>8</v>
      </c>
      <c r="D15" s="100"/>
      <c r="E15" s="100"/>
      <c r="F15" s="11" t="s">
        <v>14</v>
      </c>
      <c r="G15" s="11">
        <f t="shared" si="0"/>
        <v>395.25</v>
      </c>
      <c r="H15" s="11">
        <f t="shared" si="0"/>
        <v>82.25</v>
      </c>
      <c r="I15" s="11">
        <f t="shared" si="0"/>
        <v>86</v>
      </c>
      <c r="J15" s="40"/>
      <c r="K15" s="21"/>
      <c r="L15" s="36"/>
      <c r="M15" s="53"/>
      <c r="N15" s="36"/>
      <c r="O15" s="36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2"/>
      <c r="C16" s="100" t="s">
        <v>9</v>
      </c>
      <c r="D16" s="100"/>
      <c r="E16" s="100"/>
      <c r="F16" s="4"/>
      <c r="G16" s="67"/>
      <c r="H16" s="67"/>
      <c r="I16" s="68"/>
      <c r="J16" s="9"/>
      <c r="K16" s="21"/>
      <c r="L16" s="36"/>
      <c r="M16" s="36"/>
      <c r="N16" s="36"/>
      <c r="O16" s="36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2"/>
      <c r="C17" s="12"/>
      <c r="D17" s="12"/>
      <c r="E17" s="12"/>
      <c r="F17" s="4"/>
      <c r="G17" s="69" t="s">
        <v>15</v>
      </c>
      <c r="H17" s="70">
        <f>+P10</f>
        <v>140.73295454545453</v>
      </c>
      <c r="I17" s="68"/>
      <c r="J17" s="9"/>
      <c r="K17" s="21"/>
      <c r="L17" s="36"/>
      <c r="M17" s="36"/>
      <c r="N17" s="36"/>
      <c r="O17" s="36"/>
      <c r="P17" s="56"/>
      <c r="Q17" s="56"/>
      <c r="R17" s="56"/>
      <c r="S17" s="56"/>
      <c r="T17" s="7"/>
      <c r="U17" s="7"/>
      <c r="V17" s="7"/>
      <c r="W17" s="7"/>
    </row>
    <row r="18" spans="1:23" s="10" customFormat="1" ht="9.75" customHeight="1">
      <c r="A18" s="37"/>
      <c r="C18" s="5"/>
      <c r="D18" s="5"/>
      <c r="E18" s="5"/>
      <c r="F18" s="5"/>
      <c r="G18" s="13"/>
      <c r="H18" s="13"/>
      <c r="I18" s="13"/>
      <c r="J18" s="13"/>
      <c r="K18" s="21"/>
      <c r="L18" s="36"/>
      <c r="M18" s="36"/>
      <c r="N18" s="36"/>
      <c r="O18" s="36"/>
      <c r="P18" s="56"/>
      <c r="Q18" s="56"/>
      <c r="R18" s="56"/>
      <c r="S18" s="56"/>
      <c r="T18" s="23"/>
      <c r="U18" s="23"/>
      <c r="V18" s="23"/>
      <c r="W18" s="23"/>
    </row>
    <row r="19" spans="1:19" ht="52.5" customHeight="1">
      <c r="A19" s="32"/>
      <c r="D19" s="97" t="s">
        <v>46</v>
      </c>
      <c r="E19" s="98"/>
      <c r="F19" s="98"/>
      <c r="G19" s="98"/>
      <c r="H19" s="98"/>
      <c r="I19" s="99"/>
      <c r="J19" s="41"/>
      <c r="K19" s="43"/>
      <c r="L19" s="42"/>
      <c r="M19" s="56"/>
      <c r="N19" s="36"/>
      <c r="O19" s="36"/>
      <c r="P19" s="36"/>
      <c r="Q19" s="36"/>
      <c r="R19" s="36"/>
      <c r="S19" s="36"/>
    </row>
    <row r="20" spans="1:19" ht="6.75" customHeight="1">
      <c r="A20" s="32"/>
      <c r="G20" s="96"/>
      <c r="H20" s="96"/>
      <c r="I20" s="1"/>
      <c r="J20" s="1"/>
      <c r="K20" s="7"/>
      <c r="L20" s="35"/>
      <c r="M20" s="57"/>
      <c r="N20" s="34"/>
      <c r="O20" s="34"/>
      <c r="P20" s="34"/>
      <c r="Q20" s="34"/>
      <c r="R20" s="32"/>
      <c r="S20" s="32"/>
    </row>
    <row r="21" spans="1:19" ht="15" customHeight="1">
      <c r="A21" s="32"/>
      <c r="L21" s="32"/>
      <c r="M21" s="34"/>
      <c r="N21" s="34"/>
      <c r="O21" s="34"/>
      <c r="P21" s="34"/>
      <c r="Q21" s="34"/>
      <c r="R21" s="32"/>
      <c r="S21" s="32"/>
    </row>
    <row r="22" spans="1:19" ht="15.75">
      <c r="A22" s="32"/>
      <c r="B22" s="32"/>
      <c r="C22" s="32"/>
      <c r="D22" s="32"/>
      <c r="E22" s="32"/>
      <c r="F22" s="32"/>
      <c r="G22" s="33"/>
      <c r="H22" s="33"/>
      <c r="I22" s="33"/>
      <c r="J22" s="33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/>
      <c r="B23" s="32"/>
      <c r="C23" s="32"/>
      <c r="D23" s="32"/>
      <c r="E23" s="32"/>
      <c r="F23" s="32"/>
      <c r="G23" s="33"/>
      <c r="H23" s="33"/>
      <c r="I23" s="33"/>
      <c r="J23" s="33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69" customHeight="1">
      <c r="A24" s="32"/>
      <c r="B24" s="32"/>
      <c r="C24" s="32"/>
      <c r="D24" s="32"/>
      <c r="E24" s="32"/>
      <c r="F24" s="32"/>
      <c r="G24" s="33"/>
      <c r="H24" s="33"/>
      <c r="I24" s="33"/>
      <c r="J24" s="33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/>
      <c r="B25" s="32"/>
      <c r="C25" s="32"/>
      <c r="D25" s="32"/>
      <c r="E25" s="32"/>
      <c r="F25" s="32"/>
      <c r="G25" s="33"/>
      <c r="H25" s="33"/>
      <c r="I25" s="33"/>
      <c r="J25" s="33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/>
      <c r="B26" s="32"/>
      <c r="C26" s="32"/>
      <c r="D26" s="32"/>
      <c r="E26" s="32"/>
      <c r="F26" s="32"/>
      <c r="G26" s="33"/>
      <c r="H26" s="33"/>
      <c r="I26" s="33"/>
      <c r="J26" s="33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5.75">
      <c r="A27" s="32"/>
      <c r="B27" s="32"/>
      <c r="C27" s="32"/>
      <c r="D27" s="32"/>
      <c r="E27" s="32"/>
      <c r="F27" s="32"/>
      <c r="G27" s="33"/>
      <c r="H27" s="33"/>
      <c r="I27" s="33"/>
      <c r="J27" s="33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5.75">
      <c r="A28" s="32"/>
      <c r="B28" s="32"/>
      <c r="C28" s="32"/>
      <c r="D28" s="32"/>
      <c r="E28" s="32"/>
      <c r="F28" s="32"/>
      <c r="G28" s="33"/>
      <c r="H28" s="33"/>
      <c r="I28" s="33"/>
      <c r="J28" s="33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/>
      <c r="B29" s="32"/>
      <c r="C29" s="32"/>
      <c r="D29" s="32"/>
      <c r="E29" s="32"/>
      <c r="F29" s="32"/>
      <c r="G29" s="33"/>
      <c r="H29" s="33"/>
      <c r="I29" s="33"/>
      <c r="J29" s="33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/>
      <c r="B30" s="32"/>
      <c r="C30" s="32"/>
      <c r="D30" s="32"/>
      <c r="E30" s="32"/>
      <c r="F30" s="32"/>
      <c r="G30" s="33"/>
      <c r="H30" s="33"/>
      <c r="I30" s="33"/>
      <c r="J30" s="33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/>
      <c r="B31" s="32"/>
      <c r="C31" s="32"/>
      <c r="D31" s="32"/>
      <c r="E31" s="32"/>
      <c r="F31" s="32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/>
      <c r="B32" s="32"/>
      <c r="C32" s="32"/>
      <c r="D32" s="32"/>
      <c r="E32" s="32"/>
      <c r="F32" s="32"/>
      <c r="G32" s="33"/>
      <c r="H32" s="33"/>
      <c r="I32" s="33"/>
      <c r="J32" s="33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/>
      <c r="B33" s="32"/>
      <c r="C33" s="32"/>
      <c r="D33" s="32"/>
      <c r="E33" s="32"/>
      <c r="F33" s="32"/>
      <c r="G33" s="33"/>
      <c r="H33" s="33"/>
      <c r="I33" s="33"/>
      <c r="J33" s="33"/>
      <c r="K33" s="32"/>
      <c r="L33" s="32"/>
      <c r="M33" s="32"/>
      <c r="N33" s="32"/>
      <c r="O33" s="32"/>
      <c r="P33" s="32"/>
      <c r="Q33" s="32"/>
      <c r="R33" s="32"/>
      <c r="S33" s="32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500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24</v>
      </c>
      <c r="N9" s="71" t="s">
        <v>1</v>
      </c>
      <c r="O9" s="71"/>
      <c r="P9" s="74" t="s">
        <v>38</v>
      </c>
      <c r="Q9" s="75">
        <v>132</v>
      </c>
      <c r="R9" s="75">
        <v>54</v>
      </c>
      <c r="S9" s="75">
        <v>40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21.63486111111111</v>
      </c>
      <c r="Q10" s="75">
        <v>119</v>
      </c>
      <c r="R10" s="75">
        <v>42</v>
      </c>
      <c r="S10" s="75">
        <v>24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24</v>
      </c>
      <c r="I11" s="17">
        <f>IF(M10=1,+M9*H17,N10)</f>
        <v>519.2366666666667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132</v>
      </c>
      <c r="H14" s="11">
        <f t="shared" si="0"/>
        <v>54</v>
      </c>
      <c r="I14" s="11">
        <f t="shared" si="0"/>
        <v>40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119</v>
      </c>
      <c r="H15" s="11">
        <f t="shared" si="0"/>
        <v>42</v>
      </c>
      <c r="I15" s="11">
        <f t="shared" si="0"/>
        <v>24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21.63486111111111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650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24</v>
      </c>
      <c r="N9" s="71" t="s">
        <v>1</v>
      </c>
      <c r="O9" s="71"/>
      <c r="P9" s="74" t="s">
        <v>37</v>
      </c>
      <c r="Q9" s="75">
        <v>132</v>
      </c>
      <c r="R9" s="75">
        <v>68</v>
      </c>
      <c r="S9" s="75">
        <v>52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28.717702546296294</v>
      </c>
      <c r="Q10" s="75">
        <v>119</v>
      </c>
      <c r="R10" s="75">
        <v>55.75</v>
      </c>
      <c r="S10" s="75">
        <v>24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24</v>
      </c>
      <c r="I11" s="17">
        <f>IF(M10=1,+M9*H17,N10)</f>
        <v>689.2248611111111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132</v>
      </c>
      <c r="H14" s="11">
        <f t="shared" si="0"/>
        <v>68</v>
      </c>
      <c r="I14" s="11">
        <f t="shared" si="0"/>
        <v>52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119</v>
      </c>
      <c r="H15" s="11">
        <f t="shared" si="0"/>
        <v>55.75</v>
      </c>
      <c r="I15" s="11">
        <f t="shared" si="0"/>
        <v>24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28.717702546296294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tabSelected="1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1000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36</v>
      </c>
      <c r="N9" s="71" t="s">
        <v>1</v>
      </c>
      <c r="O9" s="71"/>
      <c r="P9" s="74" t="s">
        <v>36</v>
      </c>
      <c r="Q9" s="75">
        <v>132</v>
      </c>
      <c r="R9" s="75">
        <v>68</v>
      </c>
      <c r="S9" s="75">
        <v>52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28.717702546296294</v>
      </c>
      <c r="Q10" s="75">
        <v>119</v>
      </c>
      <c r="R10" s="75">
        <v>55.75</v>
      </c>
      <c r="S10" s="75">
        <v>36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36</v>
      </c>
      <c r="I11" s="17">
        <f>IF(M10=1,+M9*H17,N10)</f>
        <v>1033.8372916666667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132</v>
      </c>
      <c r="H14" s="11">
        <f t="shared" si="0"/>
        <v>68</v>
      </c>
      <c r="I14" s="11">
        <f t="shared" si="0"/>
        <v>52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119</v>
      </c>
      <c r="H15" s="11">
        <f t="shared" si="0"/>
        <v>55.75</v>
      </c>
      <c r="I15" s="11">
        <f t="shared" si="0"/>
        <v>36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28.717702546296294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C12:E12"/>
    <mergeCell ref="C13:E13"/>
    <mergeCell ref="C14:E14"/>
    <mergeCell ref="G20:H20"/>
    <mergeCell ref="D19:I19"/>
    <mergeCell ref="C15:E15"/>
    <mergeCell ref="C16:E16"/>
    <mergeCell ref="D2:I2"/>
    <mergeCell ref="G8:I8"/>
    <mergeCell ref="G9:H9"/>
    <mergeCell ref="C5:J5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1500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36</v>
      </c>
      <c r="N9" s="71" t="s">
        <v>1</v>
      </c>
      <c r="O9" s="71"/>
      <c r="P9" s="74" t="s">
        <v>35</v>
      </c>
      <c r="Q9" s="75">
        <v>135</v>
      </c>
      <c r="R9" s="75">
        <v>96</v>
      </c>
      <c r="S9" s="75">
        <v>66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43.76644097222222</v>
      </c>
      <c r="Q10" s="75">
        <v>122</v>
      </c>
      <c r="R10" s="75">
        <v>82.875</v>
      </c>
      <c r="S10" s="75">
        <v>36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36</v>
      </c>
      <c r="I11" s="17">
        <f>IF(M10=1,+M9*H17,N10)</f>
        <v>1575.5918749999998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135</v>
      </c>
      <c r="H14" s="11">
        <f t="shared" si="0"/>
        <v>96</v>
      </c>
      <c r="I14" s="11">
        <f t="shared" si="0"/>
        <v>66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122</v>
      </c>
      <c r="H15" s="11">
        <f t="shared" si="0"/>
        <v>82.875</v>
      </c>
      <c r="I15" s="11">
        <f t="shared" si="0"/>
        <v>36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43.76644097222222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2000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46.75</v>
      </c>
      <c r="N9" s="71" t="s">
        <v>1</v>
      </c>
      <c r="O9" s="71"/>
      <c r="P9" s="74" t="s">
        <v>34</v>
      </c>
      <c r="Q9" s="75">
        <v>135</v>
      </c>
      <c r="R9" s="75">
        <v>96</v>
      </c>
      <c r="S9" s="75">
        <v>66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43.76644097222222</v>
      </c>
      <c r="Q10" s="75">
        <v>122</v>
      </c>
      <c r="R10" s="75">
        <v>82.875</v>
      </c>
      <c r="S10" s="75">
        <v>46.75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46.75</v>
      </c>
      <c r="I11" s="17">
        <f>IF(M10=1,+M9*H17,N10)</f>
        <v>2046.0811154513888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135</v>
      </c>
      <c r="H14" s="11">
        <f t="shared" si="0"/>
        <v>96</v>
      </c>
      <c r="I14" s="11">
        <f t="shared" si="0"/>
        <v>66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122</v>
      </c>
      <c r="H15" s="11">
        <f t="shared" si="0"/>
        <v>82.875</v>
      </c>
      <c r="I15" s="11">
        <f t="shared" si="0"/>
        <v>46.75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43.76644097222222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2500 Gallon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57.5</v>
      </c>
      <c r="N9" s="71" t="s">
        <v>1</v>
      </c>
      <c r="O9" s="71"/>
      <c r="P9" s="74" t="s">
        <v>33</v>
      </c>
      <c r="Q9" s="75">
        <v>135</v>
      </c>
      <c r="R9" s="75">
        <v>96</v>
      </c>
      <c r="S9" s="75">
        <v>87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43.76644097222222</v>
      </c>
      <c r="Q10" s="75">
        <v>122</v>
      </c>
      <c r="R10" s="75">
        <v>82.875</v>
      </c>
      <c r="S10" s="75">
        <v>57.5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57.5</v>
      </c>
      <c r="I11" s="17">
        <f>IF(M10=1,+M9*H17,N10)</f>
        <v>2516.5703559027775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135</v>
      </c>
      <c r="H14" s="11">
        <f t="shared" si="0"/>
        <v>96</v>
      </c>
      <c r="I14" s="11">
        <f t="shared" si="0"/>
        <v>87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122</v>
      </c>
      <c r="H15" s="11">
        <f t="shared" si="0"/>
        <v>82.875</v>
      </c>
      <c r="I15" s="11">
        <f t="shared" si="0"/>
        <v>57.5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43.76644097222222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1.421875" style="5" customWidth="1"/>
    <col min="4" max="4" width="13.8515625" style="5" customWidth="1"/>
    <col min="5" max="5" width="19.28125" style="5" customWidth="1"/>
    <col min="6" max="6" width="7.8515625" style="5" bestFit="1" customWidth="1"/>
    <col min="7" max="8" width="15.7109375" style="2" customWidth="1"/>
    <col min="9" max="9" width="20.7109375" style="2" customWidth="1"/>
    <col min="10" max="10" width="1.421875" style="2" customWidth="1"/>
    <col min="11" max="11" width="2.7109375" style="5" customWidth="1"/>
    <col min="12" max="12" width="29.421875" style="5" customWidth="1"/>
    <col min="13" max="13" width="3.00390625" style="5" bestFit="1" customWidth="1"/>
    <col min="14" max="14" width="8.00390625" style="5" bestFit="1" customWidth="1"/>
    <col min="15" max="15" width="2.00390625" style="5" customWidth="1"/>
    <col min="16" max="16" width="19.00390625" style="5" customWidth="1"/>
    <col min="17" max="18" width="5.00390625" style="5" bestFit="1" customWidth="1"/>
    <col min="19" max="19" width="9.57421875" style="5" bestFit="1" customWidth="1"/>
    <col min="20" max="16384" width="9.140625" style="5" customWidth="1"/>
  </cols>
  <sheetData>
    <row r="1" spans="1:19" ht="15.75">
      <c r="A1" s="34"/>
      <c r="B1" s="34"/>
      <c r="C1" s="58"/>
      <c r="D1" s="101" t="s">
        <v>45</v>
      </c>
      <c r="E1" s="59"/>
      <c r="F1" s="59"/>
      <c r="G1" s="60"/>
      <c r="H1" s="60"/>
      <c r="I1" s="60"/>
      <c r="J1" s="61"/>
      <c r="K1" s="34"/>
      <c r="L1" s="34"/>
      <c r="M1" s="34"/>
      <c r="N1" s="34"/>
      <c r="O1" s="34"/>
      <c r="P1" s="34"/>
      <c r="Q1" s="34"/>
      <c r="R1" s="34"/>
      <c r="S1" s="34"/>
    </row>
    <row r="2" spans="1:19" ht="28.5" customHeight="1">
      <c r="A2" s="34"/>
      <c r="B2" s="34"/>
      <c r="C2" s="77"/>
      <c r="D2" s="88" t="s">
        <v>43</v>
      </c>
      <c r="E2" s="88"/>
      <c r="F2" s="88"/>
      <c r="G2" s="88"/>
      <c r="H2" s="88"/>
      <c r="I2" s="88"/>
      <c r="J2" s="78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4"/>
      <c r="B3" s="34"/>
      <c r="C3" s="79"/>
      <c r="D3" s="80" t="s">
        <v>44</v>
      </c>
      <c r="E3" s="80"/>
      <c r="F3" s="80"/>
      <c r="G3" s="65"/>
      <c r="H3" s="65"/>
      <c r="I3" s="65"/>
      <c r="J3" s="66"/>
      <c r="K3" s="34"/>
      <c r="L3" s="34"/>
      <c r="M3" s="34"/>
      <c r="N3" s="34"/>
      <c r="O3" s="34"/>
      <c r="P3" s="34"/>
      <c r="Q3" s="34"/>
      <c r="R3" s="34"/>
      <c r="S3" s="34"/>
    </row>
    <row r="4" spans="1:19" ht="19.5" customHeight="1">
      <c r="A4" s="34"/>
      <c r="B4" s="34"/>
      <c r="C4" s="34"/>
      <c r="D4" s="34"/>
      <c r="E4" s="34"/>
      <c r="F4" s="34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</row>
    <row r="5" spans="1:19" ht="40.5" customHeight="1">
      <c r="A5" s="34"/>
      <c r="C5" s="94" t="s">
        <v>41</v>
      </c>
      <c r="D5" s="94"/>
      <c r="E5" s="94"/>
      <c r="F5" s="94"/>
      <c r="G5" s="94"/>
      <c r="H5" s="94"/>
      <c r="I5" s="94"/>
      <c r="J5" s="94"/>
      <c r="L5" s="34"/>
      <c r="M5" s="34"/>
      <c r="N5" s="34"/>
      <c r="O5" s="34"/>
      <c r="P5" s="34"/>
      <c r="Q5" s="34"/>
      <c r="R5" s="34"/>
      <c r="S5" s="34"/>
    </row>
    <row r="6" spans="1:19" ht="9.75" customHeight="1">
      <c r="A6" s="34"/>
      <c r="D6" s="31"/>
      <c r="E6" s="31"/>
      <c r="F6" s="31"/>
      <c r="G6" s="31"/>
      <c r="H6" s="31"/>
      <c r="I6" s="31"/>
      <c r="J6" s="31"/>
      <c r="L6" s="34"/>
      <c r="M6" s="34"/>
      <c r="N6" s="34"/>
      <c r="O6" s="34"/>
      <c r="P6" s="34"/>
      <c r="Q6" s="34"/>
      <c r="R6" s="34"/>
      <c r="S6" s="34"/>
    </row>
    <row r="7" spans="1:19" ht="5.25" customHeight="1" thickBot="1">
      <c r="A7" s="34"/>
      <c r="L7" s="34"/>
      <c r="M7" s="34"/>
      <c r="N7" s="34"/>
      <c r="O7" s="34"/>
      <c r="P7" s="34"/>
      <c r="Q7" s="34"/>
      <c r="R7" s="34"/>
      <c r="S7" s="34"/>
    </row>
    <row r="8" spans="1:19" ht="32.25" customHeight="1" thickBot="1">
      <c r="A8" s="34"/>
      <c r="D8" s="20" t="s">
        <v>16</v>
      </c>
      <c r="E8" s="22" t="s">
        <v>42</v>
      </c>
      <c r="G8" s="89" t="str">
        <f>+P9</f>
        <v>3000 Gallon DW</v>
      </c>
      <c r="H8" s="90"/>
      <c r="I8" s="91"/>
      <c r="J8" s="38"/>
      <c r="L8" s="34"/>
      <c r="M8" s="44"/>
      <c r="N8" s="34"/>
      <c r="O8" s="34"/>
      <c r="P8" s="34"/>
      <c r="Q8" s="34"/>
      <c r="R8" s="34"/>
      <c r="S8" s="34"/>
    </row>
    <row r="9" spans="1:19" ht="15">
      <c r="A9" s="34"/>
      <c r="G9" s="92" t="s">
        <v>0</v>
      </c>
      <c r="H9" s="93"/>
      <c r="I9" s="14"/>
      <c r="J9" s="1"/>
      <c r="L9" s="34"/>
      <c r="M9" s="71">
        <f>+(G11*12)+H11</f>
        <v>64.25</v>
      </c>
      <c r="N9" s="71" t="s">
        <v>1</v>
      </c>
      <c r="O9" s="71"/>
      <c r="P9" s="74" t="s">
        <v>32</v>
      </c>
      <c r="Q9" s="75">
        <v>146</v>
      </c>
      <c r="R9" s="75">
        <v>96</v>
      </c>
      <c r="S9" s="75">
        <v>83.25</v>
      </c>
    </row>
    <row r="10" spans="1:23" ht="18">
      <c r="A10" s="34"/>
      <c r="G10" s="15" t="s">
        <v>2</v>
      </c>
      <c r="H10" s="3" t="s">
        <v>1</v>
      </c>
      <c r="I10" s="16" t="s">
        <v>3</v>
      </c>
      <c r="J10" s="1"/>
      <c r="L10" s="34"/>
      <c r="M10" s="72">
        <f>IF(M9&gt;I15,0,1)</f>
        <v>1</v>
      </c>
      <c r="N10" s="73" t="s">
        <v>4</v>
      </c>
      <c r="O10" s="71"/>
      <c r="P10" s="87">
        <v>47.085745081018516</v>
      </c>
      <c r="Q10" s="75">
        <v>132.25</v>
      </c>
      <c r="R10" s="75">
        <v>82.25</v>
      </c>
      <c r="S10" s="75">
        <v>64.25</v>
      </c>
      <c r="T10" s="24"/>
      <c r="U10" s="24"/>
      <c r="V10" s="24"/>
      <c r="W10" s="24"/>
    </row>
    <row r="11" spans="1:23" ht="18.75" thickBot="1">
      <c r="A11" s="34"/>
      <c r="G11" s="18">
        <v>0</v>
      </c>
      <c r="H11" s="19">
        <v>64.25</v>
      </c>
      <c r="I11" s="17">
        <f>IF(M10=1,+M9*H17,N10)</f>
        <v>3025.2591214554395</v>
      </c>
      <c r="J11" s="39"/>
      <c r="L11" s="34"/>
      <c r="M11" s="34"/>
      <c r="N11" s="34"/>
      <c r="O11" s="34"/>
      <c r="P11" s="45"/>
      <c r="Q11" s="46"/>
      <c r="R11" s="46"/>
      <c r="S11" s="46"/>
      <c r="T11" s="24"/>
      <c r="U11" s="24"/>
      <c r="V11" s="24"/>
      <c r="W11" s="24"/>
    </row>
    <row r="12" spans="1:23" ht="19.5">
      <c r="A12" s="34"/>
      <c r="C12" s="95" t="s">
        <v>5</v>
      </c>
      <c r="D12" s="95"/>
      <c r="E12" s="95"/>
      <c r="F12" s="4"/>
      <c r="G12" s="8"/>
      <c r="H12" s="8"/>
      <c r="I12" s="8"/>
      <c r="J12" s="8"/>
      <c r="L12" s="34"/>
      <c r="M12" s="34"/>
      <c r="N12" s="34"/>
      <c r="O12" s="34"/>
      <c r="P12" s="47"/>
      <c r="Q12" s="46"/>
      <c r="R12" s="48"/>
      <c r="S12" s="49"/>
      <c r="T12" s="26"/>
      <c r="U12" s="26"/>
      <c r="V12" s="26"/>
      <c r="W12" s="26"/>
    </row>
    <row r="13" spans="1:23" ht="18">
      <c r="A13" s="34"/>
      <c r="C13" s="95" t="s">
        <v>6</v>
      </c>
      <c r="D13" s="95"/>
      <c r="E13" s="95"/>
      <c r="F13" s="4"/>
      <c r="G13" s="11" t="s">
        <v>10</v>
      </c>
      <c r="H13" s="11" t="s">
        <v>11</v>
      </c>
      <c r="I13" s="11" t="s">
        <v>12</v>
      </c>
      <c r="J13" s="81"/>
      <c r="L13" s="34"/>
      <c r="M13" s="34"/>
      <c r="N13" s="34"/>
      <c r="O13" s="34"/>
      <c r="P13" s="47"/>
      <c r="Q13" s="46"/>
      <c r="R13" s="50"/>
      <c r="S13" s="51"/>
      <c r="T13" s="27"/>
      <c r="U13" s="27"/>
      <c r="V13" s="28"/>
      <c r="W13" s="28"/>
    </row>
    <row r="14" spans="1:23" ht="18">
      <c r="A14" s="34"/>
      <c r="C14" s="95" t="s">
        <v>7</v>
      </c>
      <c r="D14" s="95"/>
      <c r="E14" s="95"/>
      <c r="F14" s="11" t="s">
        <v>13</v>
      </c>
      <c r="G14" s="11">
        <f aca="true" t="shared" si="0" ref="G14:I15">+Q9</f>
        <v>146</v>
      </c>
      <c r="H14" s="11">
        <f t="shared" si="0"/>
        <v>96</v>
      </c>
      <c r="I14" s="11">
        <f t="shared" si="0"/>
        <v>83.25</v>
      </c>
      <c r="J14" s="81"/>
      <c r="L14" s="34"/>
      <c r="M14" s="34"/>
      <c r="N14" s="34"/>
      <c r="O14" s="34"/>
      <c r="P14" s="45"/>
      <c r="Q14" s="46"/>
      <c r="R14" s="50"/>
      <c r="S14" s="52"/>
      <c r="T14" s="28"/>
      <c r="U14" s="27"/>
      <c r="V14" s="28"/>
      <c r="W14" s="28"/>
    </row>
    <row r="15" spans="1:23" ht="18">
      <c r="A15" s="34"/>
      <c r="C15" s="100" t="s">
        <v>8</v>
      </c>
      <c r="D15" s="100"/>
      <c r="E15" s="100"/>
      <c r="F15" s="11" t="s">
        <v>14</v>
      </c>
      <c r="G15" s="11">
        <f t="shared" si="0"/>
        <v>132.25</v>
      </c>
      <c r="H15" s="11">
        <f t="shared" si="0"/>
        <v>82.25</v>
      </c>
      <c r="I15" s="11">
        <f t="shared" si="0"/>
        <v>64.25</v>
      </c>
      <c r="J15" s="81"/>
      <c r="L15" s="34"/>
      <c r="M15" s="82"/>
      <c r="N15" s="34"/>
      <c r="O15" s="34"/>
      <c r="P15" s="54"/>
      <c r="Q15" s="55"/>
      <c r="R15" s="50"/>
      <c r="S15" s="49"/>
      <c r="T15" s="25"/>
      <c r="U15" s="24"/>
      <c r="V15" s="24"/>
      <c r="W15" s="24"/>
    </row>
    <row r="16" spans="1:23" ht="18">
      <c r="A16" s="34"/>
      <c r="C16" s="100" t="s">
        <v>9</v>
      </c>
      <c r="D16" s="100"/>
      <c r="E16" s="100"/>
      <c r="F16" s="4"/>
      <c r="G16" s="67"/>
      <c r="H16" s="67"/>
      <c r="I16" s="68"/>
      <c r="J16" s="9"/>
      <c r="L16" s="34"/>
      <c r="M16" s="34"/>
      <c r="N16" s="34"/>
      <c r="O16" s="34"/>
      <c r="P16" s="54"/>
      <c r="Q16" s="52"/>
      <c r="R16" s="50"/>
      <c r="S16" s="49"/>
      <c r="T16" s="24"/>
      <c r="U16" s="29"/>
      <c r="V16" s="30"/>
      <c r="W16" s="24"/>
    </row>
    <row r="17" spans="1:23" ht="15">
      <c r="A17" s="34"/>
      <c r="C17" s="12"/>
      <c r="D17" s="12"/>
      <c r="E17" s="12"/>
      <c r="F17" s="4"/>
      <c r="G17" s="69" t="s">
        <v>15</v>
      </c>
      <c r="H17" s="70">
        <f>+P10</f>
        <v>47.085745081018516</v>
      </c>
      <c r="I17" s="68"/>
      <c r="J17" s="9"/>
      <c r="L17" s="34"/>
      <c r="M17" s="34"/>
      <c r="N17" s="34"/>
      <c r="O17" s="34"/>
      <c r="P17" s="57"/>
      <c r="Q17" s="57"/>
      <c r="R17" s="57"/>
      <c r="S17" s="57"/>
      <c r="T17" s="83"/>
      <c r="U17" s="83"/>
      <c r="V17" s="83"/>
      <c r="W17" s="83"/>
    </row>
    <row r="18" spans="1:23" ht="9.75" customHeight="1">
      <c r="A18" s="34"/>
      <c r="G18" s="13"/>
      <c r="H18" s="13"/>
      <c r="I18" s="13"/>
      <c r="J18" s="13"/>
      <c r="L18" s="34"/>
      <c r="M18" s="34"/>
      <c r="N18" s="34"/>
      <c r="O18" s="34"/>
      <c r="P18" s="57"/>
      <c r="Q18" s="57"/>
      <c r="R18" s="57"/>
      <c r="S18" s="57"/>
      <c r="T18" s="83"/>
      <c r="U18" s="83"/>
      <c r="V18" s="83"/>
      <c r="W18" s="83"/>
    </row>
    <row r="19" spans="1:19" ht="52.5" customHeight="1">
      <c r="A19" s="34"/>
      <c r="D19" s="97" t="s">
        <v>46</v>
      </c>
      <c r="E19" s="98"/>
      <c r="F19" s="98"/>
      <c r="G19" s="98"/>
      <c r="H19" s="98"/>
      <c r="I19" s="99"/>
      <c r="J19" s="84"/>
      <c r="K19" s="85"/>
      <c r="L19" s="86"/>
      <c r="M19" s="57"/>
      <c r="N19" s="34"/>
      <c r="O19" s="34"/>
      <c r="P19" s="34"/>
      <c r="Q19" s="34"/>
      <c r="R19" s="34"/>
      <c r="S19" s="34"/>
    </row>
    <row r="20" spans="1:19" ht="6.75" customHeight="1">
      <c r="A20" s="34"/>
      <c r="G20" s="96"/>
      <c r="H20" s="96"/>
      <c r="I20" s="1"/>
      <c r="J20" s="1"/>
      <c r="K20" s="83"/>
      <c r="L20" s="57"/>
      <c r="M20" s="57"/>
      <c r="N20" s="34"/>
      <c r="O20" s="34"/>
      <c r="P20" s="34"/>
      <c r="Q20" s="34"/>
      <c r="R20" s="34"/>
      <c r="S20" s="34"/>
    </row>
    <row r="21" spans="1:19" ht="15" customHeight="1">
      <c r="A21" s="34"/>
      <c r="L21" s="34"/>
      <c r="M21" s="34"/>
      <c r="N21" s="34"/>
      <c r="O21" s="34"/>
      <c r="P21" s="34"/>
      <c r="Q21" s="34"/>
      <c r="R21" s="34"/>
      <c r="S21" s="34"/>
    </row>
    <row r="22" spans="1:19" ht="15.75">
      <c r="A22" s="34"/>
      <c r="B22" s="34"/>
      <c r="C22" s="34"/>
      <c r="D22" s="34"/>
      <c r="E22" s="34"/>
      <c r="F22" s="34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.75">
      <c r="A23" s="34"/>
      <c r="B23" s="34"/>
      <c r="C23" s="34"/>
      <c r="D23" s="34"/>
      <c r="E23" s="34"/>
      <c r="F23" s="34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9" customHeight="1">
      <c r="A24" s="34"/>
      <c r="B24" s="34"/>
      <c r="C24" s="34"/>
      <c r="D24" s="34"/>
      <c r="E24" s="34"/>
      <c r="F24" s="34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.75">
      <c r="A25" s="34"/>
      <c r="B25" s="34"/>
      <c r="C25" s="34"/>
      <c r="D25" s="34"/>
      <c r="E25" s="34"/>
      <c r="F25" s="34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.75">
      <c r="A26" s="34"/>
      <c r="B26" s="34"/>
      <c r="C26" s="34"/>
      <c r="D26" s="34"/>
      <c r="E26" s="34"/>
      <c r="F26" s="34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.75">
      <c r="A27" s="34"/>
      <c r="B27" s="34"/>
      <c r="C27" s="34"/>
      <c r="D27" s="34"/>
      <c r="E27" s="34"/>
      <c r="F27" s="34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.7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.75">
      <c r="A29" s="34"/>
      <c r="B29" s="34"/>
      <c r="C29" s="34"/>
      <c r="D29" s="34"/>
      <c r="E29" s="34"/>
      <c r="F29" s="34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>
      <c r="A30" s="34"/>
      <c r="B30" s="34"/>
      <c r="C30" s="34"/>
      <c r="D30" s="34"/>
      <c r="E30" s="34"/>
      <c r="F30" s="34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>
      <c r="A31" s="34"/>
      <c r="B31" s="34"/>
      <c r="C31" s="34"/>
      <c r="D31" s="34"/>
      <c r="E31" s="34"/>
      <c r="F31" s="34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.75">
      <c r="A32" s="34"/>
      <c r="B32" s="34"/>
      <c r="C32" s="34"/>
      <c r="D32" s="34"/>
      <c r="E32" s="34"/>
      <c r="F32" s="34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 sheet="1" objects="1" scenarios="1" selectLockedCells="1"/>
  <mergeCells count="11">
    <mergeCell ref="D2:I2"/>
    <mergeCell ref="G8:I8"/>
    <mergeCell ref="G9:H9"/>
    <mergeCell ref="C5:J5"/>
    <mergeCell ref="C12:E12"/>
    <mergeCell ref="C13:E13"/>
    <mergeCell ref="C14:E14"/>
    <mergeCell ref="G20:H20"/>
    <mergeCell ref="D19:I19"/>
    <mergeCell ref="C15:E15"/>
    <mergeCell ref="C16:E16"/>
  </mergeCells>
  <hyperlinks>
    <hyperlink ref="C16" r:id="rId1" display="http://www.convault.com"/>
    <hyperlink ref="C15" r:id="rId2" display="info@convault.com"/>
  </hyperlinks>
  <printOptions horizontalCentered="1"/>
  <pageMargins left="0.5" right="0.5" top="1" bottom="6.06" header="0.5" footer="5.79"/>
  <pageSetup fitToHeight="1" fitToWidth="1" horizontalDpi="600" verticalDpi="600" orientation="portrait" scale="84" r:id="rId4"/>
  <headerFooter alignWithMargins="0">
    <oddFooter>&amp;CPrinted &amp;D at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Harris</dc:creator>
  <cp:keywords/>
  <dc:description/>
  <cp:lastModifiedBy>Dave Harris </cp:lastModifiedBy>
  <cp:lastPrinted>2009-02-16T23:32:23Z</cp:lastPrinted>
  <dcterms:created xsi:type="dcterms:W3CDTF">2008-02-19T22:06:07Z</dcterms:created>
  <dcterms:modified xsi:type="dcterms:W3CDTF">2009-02-18T23:49:17Z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